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Q56" i="1" l="1"/>
  <c r="L47" i="1"/>
  <c r="L48" i="1" s="1"/>
  <c r="I48" i="1"/>
  <c r="I47" i="1"/>
  <c r="I56" i="1" l="1"/>
  <c r="L56" i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U41" i="1"/>
  <c r="V41" i="1"/>
  <c r="W41" i="1"/>
  <c r="S42" i="1"/>
  <c r="U42" i="1"/>
  <c r="V42" i="1"/>
  <c r="W42" i="1"/>
  <c r="S43" i="1"/>
  <c r="U43" i="1"/>
  <c r="V43" i="1"/>
  <c r="W43" i="1"/>
  <c r="S44" i="1"/>
  <c r="U44" i="1"/>
  <c r="V44" i="1"/>
  <c r="W44" i="1"/>
  <c r="S45" i="1"/>
  <c r="T45" i="1"/>
  <c r="I49" i="1" l="1"/>
  <c r="AC5" i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5" i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<sst xmlns="http://schemas.openxmlformats.org/spreadsheetml/2006/main" count="471" uniqueCount="186">
  <si>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</si>
  <si>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</si>
  <si>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</si>
  <si>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</si>
  <si>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</si>
  <si>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</si>
  <si>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</si>
  <si>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</si>
  <si>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</si>
  <si>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</si>
  <si>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</si>
  <si>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</si>
  <si>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</si>
  <si>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</si>
  <si>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</si>
  <si>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</si>
  <si>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</si>
  <si>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</si>
  <si>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</si>
  <si>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</si>
  <si>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</si>
  <si>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</si>
  <si>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</si>
  <si>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</si>
  <si>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</si>
  <si>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</si>
  <si>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</si>
  <si>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</si>
  <si>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</si>
  <si>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</si>
  <si>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</si>
  <si>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</si>
  <si>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</si>
  <si>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</si>
  <si>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</si>
  <si>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</si>
  <si>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</si>
  <si>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</si>
  <si>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</si>
  <si>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</si>
  <si>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</si>
  <si>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</si>
  <si>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</si>
  <si>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</si>
  <si>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</si>
  <si>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</si>
  <si>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</si>
  <si>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</si>
  <si>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</si>
  <si>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</si>
  <si>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</si>
  <si>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</si>
  <si>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</si>
  <si>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</si>
  <si>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</si>
  <si>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</si>
  <si>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</si>
  <si>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</si>
  <si>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</si>
  <si>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</si>
  <si>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</si>
  <si>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</si>
  <si>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</si>
  <si>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</si>
  <si>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</si>
  <si>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</si>
  <si>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</si>
  <si>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</si>
  <si>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</si>
  <si>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</si>
  <si>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</si>
  <si>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</si>
  <si>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</si>
  <si>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</si>
  <si>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</si>
  <si>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</si>
  <si>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</si>
  <si>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</si>
  <si>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</si>
  <si>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</si>
  <si>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</si>
  <si>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</si>
  <si>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</si>
  <si>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</si>
  <si>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</si>
  <si>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</si>
  <si>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</si>
  <si>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</si>
  <si>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</si>
  <si>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</si>
  <si>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</si>
  <si>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</si>
  <si>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</si>
  <si>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</si>
  <si>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</si>
  <si>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</si>
  <si>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</si>
  <si>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</si>
  <si>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</si>
  <si>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</si>
  <si>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</si>
  <si>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</si>
  <si>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</si>
  <si>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</si>
  <si>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</si>
  <si>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</si>
  <si>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</si>
  <si>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</si>
  <si>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</si>
  <si>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</si>
  <si>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</si>
  <si>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</si>
  <si>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</si>
  <si>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</si>
  <si>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</si>
  <si>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</si>
  <si>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</si>
  <si>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</si>
  <si>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</si>
  <si>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</si>
  <si>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</si>
  <si>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</si>
  <si>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</si>
  <si>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</si>
  <si>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</si>
  <si>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</si>
  <si>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</si>
  <si>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</si>
  <si>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</si>
  <si>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</si>
  <si>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</si>
  <si>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</si>
  <si>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</si>
  <si>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</si>
  <si>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</si>
  <si>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</si>
  <si>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</si>
  <si>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</si>
  <si>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</si>
  <si>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</si>
  <si>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</si>
  <si>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</si>
  <si>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</si>
  <si>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</si>
  <si>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</si>
  <si>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</si>
  <si>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</si>
  <si>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</si>
  <si>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</si>
  <si>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</si>
  <si>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</si>
  <si>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</si>
  <si>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</si>
  <si>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</si>
  <si>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</si>
  <si>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</si>
  <si>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</si>
  <si>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</si>
  <si>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</si>
  <si>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</si>
  <si>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</si>
  <si>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</si>
  <si>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</si>
  <si>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</si>
  <si>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</si>
  <si>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</si>
  <si>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</si>
  <si>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</si>
  <si>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</si>
  <si>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</si>
  <si>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</si>
  <si>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</si>
  <si>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</si>
  <si>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</si>
  <si>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</si>
  <si>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</si>
  <si>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</si>
  <si>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</si>
  <si>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</si>
  <si>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</si>
  <si>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</si>
  <si>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</si>
  <si>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</si>
  <si>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</si>
  <si>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</si>
  <si>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30 de SEPTIEMBRE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</si>
</sst>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268045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43" workbookViewId="0">
      <selection activeCell="J7" sqref="J7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60" t="s">
        <v>185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19</v>
      </c>
      <c r="AC4" s="23" t="s">
        <v>135</v>
      </c>
      <c r="AD4" s="23" t="s">
        <v>136</v>
      </c>
      <c r="AE4" s="23" t="s">
        <v>20</v>
      </c>
      <c r="AF4" s="22" t="s">
        <v>21</v>
      </c>
      <c r="AG4" s="22" t="s">
        <v>137</v>
      </c>
      <c r="AH4" s="22" t="s">
        <v>156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144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44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 t="shared" ref="AH5:AH44" si="6">R5/30*6</f>
        <v>16599</v>
      </c>
      <c r="AI5" s="50">
        <f t="shared" ref="AI5:AI44" si="7">+(S5+X5+Y5+Z5+AA5+AC5+AD5+T5)*12+U5+V5+W5+AG5+AH5</f>
        <v>1531201.9899999998</v>
      </c>
      <c r="AJ5" s="51">
        <v>12</v>
      </c>
      <c r="AK5" s="52">
        <v>0</v>
      </c>
      <c r="AL5" s="51">
        <f t="shared" ref="AL5:AL44" si="8">R5*AK5</f>
        <v>0</v>
      </c>
      <c r="AM5" s="51">
        <f t="shared" ref="AM5:AM44" si="9">AL5*AJ5</f>
        <v>0</v>
      </c>
      <c r="AN5" s="51">
        <f t="shared" ref="AN5:AN44" si="10">AL5/30*20*0.25</f>
        <v>0</v>
      </c>
      <c r="AO5" s="51">
        <f t="shared" ref="AO5:AO44" si="11">AL5/30*50</f>
        <v>0</v>
      </c>
      <c r="AP5" s="51">
        <f t="shared" ref="AP5:AP44" si="12">ROUNDUP((V5+AO5)*0.3,0)</f>
        <v>41498</v>
      </c>
      <c r="AQ5" s="51">
        <f t="shared" ref="AQ5:AQ44" si="13">AL5/2</f>
        <v>0</v>
      </c>
      <c r="AR5" s="53">
        <f t="shared" ref="AR5:AR44" si="14">AM5*0.09</f>
        <v>0</v>
      </c>
      <c r="AS5" s="51">
        <f t="shared" ref="AS5:AS44" si="15">AM5*0.03</f>
        <v>0</v>
      </c>
      <c r="AT5" s="51">
        <f t="shared" ref="AT5:AT44" si="16">AM5*0.099724</f>
        <v>0</v>
      </c>
      <c r="AU5" s="51">
        <f t="shared" ref="AU5:AU44" si="17">AM5*0.02</f>
        <v>0</v>
      </c>
      <c r="AV5" s="51">
        <f t="shared" ref="AV5:AV28" si="18">AM5*X5</f>
        <v>0</v>
      </c>
      <c r="AW5" s="51">
        <f t="shared" ref="AW5:AW26" si="19">AM5*AC5</f>
        <v>0</v>
      </c>
      <c r="AX5" s="54">
        <f t="shared" ref="AX5:AX44" si="20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59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si="6"/>
        <v>9421.2000000000007</v>
      </c>
      <c r="AI6" s="116">
        <f t="shared" si="7"/>
        <v>884579.4</v>
      </c>
      <c r="AJ6" s="117">
        <v>12</v>
      </c>
      <c r="AK6" s="118">
        <v>0</v>
      </c>
      <c r="AL6" s="117">
        <f t="shared" si="8"/>
        <v>0</v>
      </c>
      <c r="AM6" s="117">
        <f t="shared" si="9"/>
        <v>0</v>
      </c>
      <c r="AN6" s="117">
        <f t="shared" si="10"/>
        <v>0</v>
      </c>
      <c r="AO6" s="117">
        <f t="shared" si="11"/>
        <v>0</v>
      </c>
      <c r="AP6" s="117">
        <f t="shared" si="12"/>
        <v>23553</v>
      </c>
      <c r="AQ6" s="117">
        <f t="shared" si="13"/>
        <v>0</v>
      </c>
      <c r="AR6" s="119">
        <f t="shared" si="14"/>
        <v>0</v>
      </c>
      <c r="AS6" s="117">
        <f t="shared" si="15"/>
        <v>0</v>
      </c>
      <c r="AT6" s="117">
        <f t="shared" si="16"/>
        <v>0</v>
      </c>
      <c r="AU6" s="117">
        <f t="shared" si="17"/>
        <v>0</v>
      </c>
      <c r="AV6" s="117">
        <f t="shared" si="18"/>
        <v>0</v>
      </c>
      <c r="AW6" s="117">
        <f t="shared" si="19"/>
        <v>0</v>
      </c>
      <c r="AX6" s="120">
        <f t="shared" si="20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148</v>
      </c>
      <c r="I7" s="152"/>
      <c r="J7" s="35"/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6"/>
        <v>6897.5999999999995</v>
      </c>
      <c r="AI7" s="132">
        <f t="shared" si="7"/>
        <v>671818.67999999993</v>
      </c>
      <c r="AJ7" s="121">
        <v>12</v>
      </c>
      <c r="AK7" s="122">
        <v>0</v>
      </c>
      <c r="AL7" s="121">
        <f t="shared" si="8"/>
        <v>0</v>
      </c>
      <c r="AM7" s="121">
        <f t="shared" si="9"/>
        <v>0</v>
      </c>
      <c r="AN7" s="121">
        <f t="shared" si="10"/>
        <v>0</v>
      </c>
      <c r="AO7" s="121">
        <f t="shared" si="11"/>
        <v>0</v>
      </c>
      <c r="AP7" s="121">
        <f t="shared" si="12"/>
        <v>17244</v>
      </c>
      <c r="AQ7" s="121">
        <f t="shared" si="13"/>
        <v>0</v>
      </c>
      <c r="AR7" s="123">
        <f t="shared" si="14"/>
        <v>0</v>
      </c>
      <c r="AS7" s="121">
        <f t="shared" si="15"/>
        <v>0</v>
      </c>
      <c r="AT7" s="121">
        <f t="shared" si="16"/>
        <v>0</v>
      </c>
      <c r="AU7" s="121">
        <f t="shared" si="17"/>
        <v>0</v>
      </c>
      <c r="AV7" s="121">
        <f t="shared" si="18"/>
        <v>0</v>
      </c>
      <c r="AW7" s="121">
        <f t="shared" si="19"/>
        <v>0</v>
      </c>
      <c r="AX7" s="124">
        <f t="shared" si="20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167</v>
      </c>
      <c r="I8" s="152" t="s">
        <v>40</v>
      </c>
      <c r="J8" s="35">
        <v>42036</v>
      </c>
      <c r="K8" s="36">
        <v>20</v>
      </c>
      <c r="L8" s="36">
        <v>40</v>
      </c>
      <c r="M8" s="36" t="s">
        <v>41</v>
      </c>
      <c r="N8" s="38" t="s">
        <v>182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6"/>
        <v>6897.5999999999995</v>
      </c>
      <c r="AI8" s="132">
        <f t="shared" si="7"/>
        <v>671818.67999999993</v>
      </c>
      <c r="AJ8" s="121">
        <v>12</v>
      </c>
      <c r="AK8" s="122">
        <v>0</v>
      </c>
      <c r="AL8" s="121">
        <f t="shared" si="8"/>
        <v>0</v>
      </c>
      <c r="AM8" s="121">
        <f t="shared" si="9"/>
        <v>0</v>
      </c>
      <c r="AN8" s="121">
        <f t="shared" si="10"/>
        <v>0</v>
      </c>
      <c r="AO8" s="121">
        <f t="shared" si="11"/>
        <v>0</v>
      </c>
      <c r="AP8" s="121">
        <f t="shared" si="12"/>
        <v>17244</v>
      </c>
      <c r="AQ8" s="121">
        <f t="shared" si="13"/>
        <v>0</v>
      </c>
      <c r="AR8" s="123">
        <f t="shared" si="14"/>
        <v>0</v>
      </c>
      <c r="AS8" s="121">
        <f t="shared" si="15"/>
        <v>0</v>
      </c>
      <c r="AT8" s="121">
        <f t="shared" si="16"/>
        <v>0</v>
      </c>
      <c r="AU8" s="121">
        <f t="shared" si="17"/>
        <v>0</v>
      </c>
      <c r="AV8" s="121">
        <f t="shared" si="18"/>
        <v>0</v>
      </c>
      <c r="AW8" s="121">
        <f t="shared" si="19"/>
        <v>0</v>
      </c>
      <c r="AX8" s="124">
        <f t="shared" si="20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183</v>
      </c>
      <c r="I9" s="152" t="s">
        <v>40</v>
      </c>
      <c r="J9" s="35">
        <v>42598</v>
      </c>
      <c r="K9" s="36">
        <v>20</v>
      </c>
      <c r="L9" s="36">
        <v>40</v>
      </c>
      <c r="M9" s="36" t="s">
        <v>41</v>
      </c>
      <c r="N9" s="38" t="s">
        <v>149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6"/>
        <v>6897.5999999999995</v>
      </c>
      <c r="AI9" s="132">
        <f t="shared" si="7"/>
        <v>671818.67999999993</v>
      </c>
      <c r="AJ9" s="121">
        <v>12</v>
      </c>
      <c r="AK9" s="122">
        <v>0</v>
      </c>
      <c r="AL9" s="121">
        <f t="shared" si="8"/>
        <v>0</v>
      </c>
      <c r="AM9" s="121">
        <f t="shared" si="9"/>
        <v>0</v>
      </c>
      <c r="AN9" s="121">
        <f t="shared" si="10"/>
        <v>0</v>
      </c>
      <c r="AO9" s="121">
        <f t="shared" si="11"/>
        <v>0</v>
      </c>
      <c r="AP9" s="121">
        <f t="shared" si="12"/>
        <v>17244</v>
      </c>
      <c r="AQ9" s="121">
        <f t="shared" si="13"/>
        <v>0</v>
      </c>
      <c r="AR9" s="123">
        <f t="shared" si="14"/>
        <v>0</v>
      </c>
      <c r="AS9" s="121">
        <f t="shared" si="15"/>
        <v>0</v>
      </c>
      <c r="AT9" s="121">
        <f t="shared" si="16"/>
        <v>0</v>
      </c>
      <c r="AU9" s="121">
        <f t="shared" si="17"/>
        <v>0</v>
      </c>
      <c r="AV9" s="121">
        <f t="shared" si="18"/>
        <v>0</v>
      </c>
      <c r="AW9" s="121">
        <f t="shared" si="19"/>
        <v>0</v>
      </c>
      <c r="AX9" s="124">
        <f t="shared" si="20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56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57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21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6"/>
        <v>6897.5999999999995</v>
      </c>
      <c r="AI10" s="132">
        <f t="shared" si="7"/>
        <v>674448.12</v>
      </c>
      <c r="AJ10" s="121">
        <v>12</v>
      </c>
      <c r="AK10" s="122">
        <v>0</v>
      </c>
      <c r="AL10" s="121">
        <f t="shared" si="8"/>
        <v>0</v>
      </c>
      <c r="AM10" s="121">
        <f t="shared" si="9"/>
        <v>0</v>
      </c>
      <c r="AN10" s="121">
        <f t="shared" si="10"/>
        <v>0</v>
      </c>
      <c r="AO10" s="121">
        <f t="shared" si="11"/>
        <v>0</v>
      </c>
      <c r="AP10" s="121">
        <f t="shared" si="12"/>
        <v>17244</v>
      </c>
      <c r="AQ10" s="121">
        <f t="shared" si="13"/>
        <v>0</v>
      </c>
      <c r="AR10" s="123">
        <f t="shared" si="14"/>
        <v>0</v>
      </c>
      <c r="AS10" s="121">
        <f t="shared" si="15"/>
        <v>0</v>
      </c>
      <c r="AT10" s="121">
        <f t="shared" si="16"/>
        <v>0</v>
      </c>
      <c r="AU10" s="121">
        <f t="shared" si="17"/>
        <v>0</v>
      </c>
      <c r="AV10" s="121">
        <f t="shared" si="18"/>
        <v>0</v>
      </c>
      <c r="AW10" s="121">
        <f t="shared" si="19"/>
        <v>0</v>
      </c>
      <c r="AX10" s="124">
        <f t="shared" si="20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150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58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6"/>
        <v>6897.5999999999995</v>
      </c>
      <c r="AI11" s="132">
        <f t="shared" si="7"/>
        <v>671818.67999999993</v>
      </c>
      <c r="AJ11" s="121">
        <v>12</v>
      </c>
      <c r="AK11" s="122">
        <v>0</v>
      </c>
      <c r="AL11" s="121">
        <f t="shared" si="8"/>
        <v>0</v>
      </c>
      <c r="AM11" s="121">
        <f t="shared" si="9"/>
        <v>0</v>
      </c>
      <c r="AN11" s="121">
        <f t="shared" si="10"/>
        <v>0</v>
      </c>
      <c r="AO11" s="121">
        <f t="shared" si="11"/>
        <v>0</v>
      </c>
      <c r="AP11" s="121">
        <f t="shared" si="12"/>
        <v>17244</v>
      </c>
      <c r="AQ11" s="121">
        <f t="shared" si="13"/>
        <v>0</v>
      </c>
      <c r="AR11" s="123">
        <f t="shared" si="14"/>
        <v>0</v>
      </c>
      <c r="AS11" s="121">
        <f t="shared" si="15"/>
        <v>0</v>
      </c>
      <c r="AT11" s="121">
        <f t="shared" si="16"/>
        <v>0</v>
      </c>
      <c r="AU11" s="121">
        <f t="shared" si="17"/>
        <v>0</v>
      </c>
      <c r="AV11" s="121">
        <f t="shared" si="18"/>
        <v>0</v>
      </c>
      <c r="AW11" s="121">
        <f t="shared" si="19"/>
        <v>0</v>
      </c>
      <c r="AX11" s="124">
        <f t="shared" si="20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152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6"/>
        <v>6897.5999999999995</v>
      </c>
      <c r="AI12" s="132">
        <f t="shared" si="7"/>
        <v>671818.67999999993</v>
      </c>
      <c r="AJ12" s="121">
        <v>12</v>
      </c>
      <c r="AK12" s="122">
        <v>0</v>
      </c>
      <c r="AL12" s="121">
        <f t="shared" si="8"/>
        <v>0</v>
      </c>
      <c r="AM12" s="121">
        <f t="shared" si="9"/>
        <v>0</v>
      </c>
      <c r="AN12" s="121">
        <f t="shared" si="10"/>
        <v>0</v>
      </c>
      <c r="AO12" s="121">
        <f t="shared" si="11"/>
        <v>0</v>
      </c>
      <c r="AP12" s="121">
        <f t="shared" si="12"/>
        <v>17244</v>
      </c>
      <c r="AQ12" s="121">
        <f t="shared" si="13"/>
        <v>0</v>
      </c>
      <c r="AR12" s="123">
        <f t="shared" si="14"/>
        <v>0</v>
      </c>
      <c r="AS12" s="121">
        <f t="shared" si="15"/>
        <v>0</v>
      </c>
      <c r="AT12" s="121">
        <f t="shared" si="16"/>
        <v>0</v>
      </c>
      <c r="AU12" s="121">
        <f t="shared" si="17"/>
        <v>0</v>
      </c>
      <c r="AV12" s="121">
        <f t="shared" si="18"/>
        <v>0</v>
      </c>
      <c r="AW12" s="121">
        <f t="shared" si="19"/>
        <v>0</v>
      </c>
      <c r="AX12" s="124">
        <f t="shared" si="20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61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21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6"/>
        <v>6897.5999999999995</v>
      </c>
      <c r="AI13" s="132">
        <f t="shared" si="7"/>
        <v>673571.64</v>
      </c>
      <c r="AJ13" s="121">
        <v>12</v>
      </c>
      <c r="AK13" s="122">
        <v>0</v>
      </c>
      <c r="AL13" s="121">
        <f t="shared" si="8"/>
        <v>0</v>
      </c>
      <c r="AM13" s="121">
        <f t="shared" si="9"/>
        <v>0</v>
      </c>
      <c r="AN13" s="121">
        <f t="shared" si="10"/>
        <v>0</v>
      </c>
      <c r="AO13" s="121">
        <f t="shared" si="11"/>
        <v>0</v>
      </c>
      <c r="AP13" s="121">
        <f t="shared" si="12"/>
        <v>17244</v>
      </c>
      <c r="AQ13" s="121">
        <f t="shared" si="13"/>
        <v>0</v>
      </c>
      <c r="AR13" s="123">
        <f t="shared" si="14"/>
        <v>0</v>
      </c>
      <c r="AS13" s="121">
        <f t="shared" si="15"/>
        <v>0</v>
      </c>
      <c r="AT13" s="121">
        <f t="shared" si="16"/>
        <v>0</v>
      </c>
      <c r="AU13" s="121">
        <f t="shared" si="17"/>
        <v>0</v>
      </c>
      <c r="AV13" s="121">
        <f t="shared" si="18"/>
        <v>0</v>
      </c>
      <c r="AW13" s="121">
        <f t="shared" si="19"/>
        <v>0</v>
      </c>
      <c r="AX13" s="124">
        <f t="shared" si="20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165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6"/>
        <v>6897.5999999999995</v>
      </c>
      <c r="AI14" s="132">
        <f t="shared" si="7"/>
        <v>671818.67999999993</v>
      </c>
      <c r="AJ14" s="121">
        <v>12</v>
      </c>
      <c r="AK14" s="122">
        <v>0</v>
      </c>
      <c r="AL14" s="121">
        <f t="shared" si="8"/>
        <v>0</v>
      </c>
      <c r="AM14" s="121">
        <f t="shared" si="9"/>
        <v>0</v>
      </c>
      <c r="AN14" s="121">
        <f t="shared" si="10"/>
        <v>0</v>
      </c>
      <c r="AO14" s="121">
        <f t="shared" si="11"/>
        <v>0</v>
      </c>
      <c r="AP14" s="121">
        <f t="shared" si="12"/>
        <v>17244</v>
      </c>
      <c r="AQ14" s="121">
        <f t="shared" si="13"/>
        <v>0</v>
      </c>
      <c r="AR14" s="123">
        <f t="shared" si="14"/>
        <v>0</v>
      </c>
      <c r="AS14" s="121">
        <f t="shared" si="15"/>
        <v>0</v>
      </c>
      <c r="AT14" s="121">
        <f t="shared" si="16"/>
        <v>0</v>
      </c>
      <c r="AU14" s="121">
        <f t="shared" si="17"/>
        <v>0</v>
      </c>
      <c r="AV14" s="121">
        <f t="shared" si="18"/>
        <v>0</v>
      </c>
      <c r="AW14" s="121">
        <f t="shared" si="19"/>
        <v>0</v>
      </c>
      <c r="AX14" s="124">
        <f t="shared" si="20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47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6"/>
        <v>4437.2</v>
      </c>
      <c r="AI15" s="132">
        <f t="shared" si="7"/>
        <v>445661.85333333345</v>
      </c>
      <c r="AJ15" s="121">
        <v>12</v>
      </c>
      <c r="AK15" s="122">
        <v>0</v>
      </c>
      <c r="AL15" s="121">
        <f t="shared" si="8"/>
        <v>0</v>
      </c>
      <c r="AM15" s="121">
        <f t="shared" si="9"/>
        <v>0</v>
      </c>
      <c r="AN15" s="121">
        <f t="shared" si="10"/>
        <v>0</v>
      </c>
      <c r="AO15" s="121">
        <f t="shared" si="11"/>
        <v>0</v>
      </c>
      <c r="AP15" s="121">
        <f t="shared" si="12"/>
        <v>11093</v>
      </c>
      <c r="AQ15" s="121">
        <f t="shared" si="13"/>
        <v>0</v>
      </c>
      <c r="AR15" s="123">
        <f t="shared" si="14"/>
        <v>0</v>
      </c>
      <c r="AS15" s="121">
        <f t="shared" si="15"/>
        <v>0</v>
      </c>
      <c r="AT15" s="121">
        <f t="shared" si="16"/>
        <v>0</v>
      </c>
      <c r="AU15" s="121">
        <f t="shared" si="17"/>
        <v>0</v>
      </c>
      <c r="AV15" s="121">
        <f t="shared" si="18"/>
        <v>0</v>
      </c>
      <c r="AW15" s="121">
        <f t="shared" si="19"/>
        <v>0</v>
      </c>
      <c r="AX15" s="124">
        <f t="shared" si="20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66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47</v>
      </c>
      <c r="Q16" s="76">
        <v>1</v>
      </c>
      <c r="R16" s="77">
        <v>22186</v>
      </c>
      <c r="S16" s="126">
        <f t="shared" si="21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 t="shared" si="3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6"/>
        <v>4437.2</v>
      </c>
      <c r="AI16" s="132">
        <f t="shared" si="7"/>
        <v>447414.81333333347</v>
      </c>
      <c r="AJ16" s="121">
        <v>12</v>
      </c>
      <c r="AK16" s="122">
        <v>0</v>
      </c>
      <c r="AL16" s="121">
        <f t="shared" si="8"/>
        <v>0</v>
      </c>
      <c r="AM16" s="121">
        <f t="shared" si="9"/>
        <v>0</v>
      </c>
      <c r="AN16" s="121">
        <f t="shared" si="10"/>
        <v>0</v>
      </c>
      <c r="AO16" s="121">
        <f t="shared" si="11"/>
        <v>0</v>
      </c>
      <c r="AP16" s="121">
        <f t="shared" si="12"/>
        <v>11093</v>
      </c>
      <c r="AQ16" s="121">
        <f t="shared" si="13"/>
        <v>0</v>
      </c>
      <c r="AR16" s="123">
        <f t="shared" si="14"/>
        <v>0</v>
      </c>
      <c r="AS16" s="121">
        <f t="shared" si="15"/>
        <v>0</v>
      </c>
      <c r="AT16" s="121">
        <f t="shared" si="16"/>
        <v>0</v>
      </c>
      <c r="AU16" s="121">
        <f t="shared" si="17"/>
        <v>0</v>
      </c>
      <c r="AV16" s="121">
        <f t="shared" si="18"/>
        <v>0</v>
      </c>
      <c r="AW16" s="121">
        <f t="shared" si="19"/>
        <v>0</v>
      </c>
      <c r="AX16" s="124">
        <f t="shared" si="20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70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47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6"/>
        <v>4437.2</v>
      </c>
      <c r="AI17" s="132">
        <f t="shared" si="7"/>
        <v>445661.85333333345</v>
      </c>
      <c r="AJ17" s="121">
        <v>12</v>
      </c>
      <c r="AK17" s="122">
        <v>0</v>
      </c>
      <c r="AL17" s="121">
        <f t="shared" si="8"/>
        <v>0</v>
      </c>
      <c r="AM17" s="121">
        <f t="shared" si="9"/>
        <v>0</v>
      </c>
      <c r="AN17" s="121">
        <f t="shared" si="10"/>
        <v>0</v>
      </c>
      <c r="AO17" s="121">
        <f t="shared" si="11"/>
        <v>0</v>
      </c>
      <c r="AP17" s="121">
        <f t="shared" si="12"/>
        <v>11093</v>
      </c>
      <c r="AQ17" s="121">
        <f t="shared" si="13"/>
        <v>0</v>
      </c>
      <c r="AR17" s="123">
        <f t="shared" si="14"/>
        <v>0</v>
      </c>
      <c r="AS17" s="121">
        <f t="shared" si="15"/>
        <v>0</v>
      </c>
      <c r="AT17" s="121">
        <f t="shared" si="16"/>
        <v>0</v>
      </c>
      <c r="AU17" s="121">
        <f t="shared" si="17"/>
        <v>0</v>
      </c>
      <c r="AV17" s="121">
        <f t="shared" si="18"/>
        <v>0</v>
      </c>
      <c r="AW17" s="121">
        <f t="shared" si="19"/>
        <v>0</v>
      </c>
      <c r="AX17" s="124">
        <f t="shared" si="20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168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47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6"/>
        <v>4437.2</v>
      </c>
      <c r="AI18" s="132">
        <f t="shared" si="7"/>
        <v>445662.69333333342</v>
      </c>
      <c r="AJ18" s="121">
        <v>12</v>
      </c>
      <c r="AK18" s="122">
        <v>0</v>
      </c>
      <c r="AL18" s="121">
        <f t="shared" si="8"/>
        <v>0</v>
      </c>
      <c r="AM18" s="121">
        <f t="shared" si="9"/>
        <v>0</v>
      </c>
      <c r="AN18" s="121">
        <f t="shared" si="10"/>
        <v>0</v>
      </c>
      <c r="AO18" s="121">
        <f t="shared" si="11"/>
        <v>0</v>
      </c>
      <c r="AP18" s="121">
        <f t="shared" si="12"/>
        <v>11093</v>
      </c>
      <c r="AQ18" s="121">
        <f t="shared" si="13"/>
        <v>0</v>
      </c>
      <c r="AR18" s="123">
        <f t="shared" si="14"/>
        <v>0</v>
      </c>
      <c r="AS18" s="121">
        <f t="shared" si="15"/>
        <v>0</v>
      </c>
      <c r="AT18" s="121">
        <f t="shared" si="16"/>
        <v>0</v>
      </c>
      <c r="AU18" s="121">
        <f t="shared" si="17"/>
        <v>0</v>
      </c>
      <c r="AV18" s="121">
        <f t="shared" si="18"/>
        <v>0</v>
      </c>
      <c r="AW18" s="121">
        <f t="shared" si="19"/>
        <v>0</v>
      </c>
      <c r="AX18" s="124">
        <f t="shared" si="20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75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47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6"/>
        <v>4437.2</v>
      </c>
      <c r="AI19" s="132">
        <f t="shared" si="7"/>
        <v>445662.69333333342</v>
      </c>
      <c r="AJ19" s="121">
        <v>12</v>
      </c>
      <c r="AK19" s="122">
        <v>0</v>
      </c>
      <c r="AL19" s="121">
        <f t="shared" si="8"/>
        <v>0</v>
      </c>
      <c r="AM19" s="121">
        <f t="shared" si="9"/>
        <v>0</v>
      </c>
      <c r="AN19" s="121">
        <f t="shared" si="10"/>
        <v>0</v>
      </c>
      <c r="AO19" s="121">
        <f t="shared" si="11"/>
        <v>0</v>
      </c>
      <c r="AP19" s="121">
        <f t="shared" si="12"/>
        <v>11093</v>
      </c>
      <c r="AQ19" s="121">
        <f t="shared" si="13"/>
        <v>0</v>
      </c>
      <c r="AR19" s="123">
        <f t="shared" si="14"/>
        <v>0</v>
      </c>
      <c r="AS19" s="121">
        <f t="shared" si="15"/>
        <v>0</v>
      </c>
      <c r="AT19" s="121">
        <f t="shared" si="16"/>
        <v>0</v>
      </c>
      <c r="AU19" s="121">
        <f t="shared" si="17"/>
        <v>0</v>
      </c>
      <c r="AV19" s="121">
        <f t="shared" si="18"/>
        <v>0</v>
      </c>
      <c r="AW19" s="121">
        <f t="shared" si="19"/>
        <v>0</v>
      </c>
      <c r="AX19" s="124">
        <f t="shared" si="20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184</v>
      </c>
      <c r="I20" s="152" t="s">
        <v>40</v>
      </c>
      <c r="J20" s="35">
        <v>42614</v>
      </c>
      <c r="K20" s="36">
        <v>16</v>
      </c>
      <c r="L20" s="36">
        <v>40</v>
      </c>
      <c r="M20" s="36" t="s">
        <v>41</v>
      </c>
      <c r="N20" s="38" t="s">
        <v>78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6"/>
        <v>4437.2</v>
      </c>
      <c r="AI20" s="132">
        <f t="shared" si="7"/>
        <v>445662.69333333342</v>
      </c>
      <c r="AJ20" s="121">
        <v>12</v>
      </c>
      <c r="AK20" s="122">
        <v>0</v>
      </c>
      <c r="AL20" s="121">
        <f t="shared" si="8"/>
        <v>0</v>
      </c>
      <c r="AM20" s="121">
        <f t="shared" si="9"/>
        <v>0</v>
      </c>
      <c r="AN20" s="121">
        <f t="shared" si="10"/>
        <v>0</v>
      </c>
      <c r="AO20" s="121">
        <f t="shared" si="11"/>
        <v>0</v>
      </c>
      <c r="AP20" s="121">
        <f t="shared" si="12"/>
        <v>11093</v>
      </c>
      <c r="AQ20" s="121">
        <f t="shared" si="13"/>
        <v>0</v>
      </c>
      <c r="AR20" s="123">
        <f t="shared" si="14"/>
        <v>0</v>
      </c>
      <c r="AS20" s="121">
        <f t="shared" si="15"/>
        <v>0</v>
      </c>
      <c r="AT20" s="121">
        <f t="shared" si="16"/>
        <v>0</v>
      </c>
      <c r="AU20" s="121">
        <f t="shared" si="17"/>
        <v>0</v>
      </c>
      <c r="AV20" s="121">
        <f t="shared" si="18"/>
        <v>0</v>
      </c>
      <c r="AW20" s="121">
        <f t="shared" si="19"/>
        <v>0</v>
      </c>
      <c r="AX20" s="124">
        <f t="shared" si="20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79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47</v>
      </c>
      <c r="Q21" s="76">
        <v>1</v>
      </c>
      <c r="R21" s="77">
        <v>22186</v>
      </c>
      <c r="S21" s="126">
        <f t="shared" si="21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 t="shared" si="3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6"/>
        <v>4437.2</v>
      </c>
      <c r="AI21" s="132">
        <f t="shared" si="7"/>
        <v>448290.69333333342</v>
      </c>
      <c r="AJ21" s="121">
        <v>12</v>
      </c>
      <c r="AK21" s="122">
        <v>0</v>
      </c>
      <c r="AL21" s="121">
        <f t="shared" si="8"/>
        <v>0</v>
      </c>
      <c r="AM21" s="121">
        <f t="shared" si="9"/>
        <v>0</v>
      </c>
      <c r="AN21" s="121">
        <f t="shared" si="10"/>
        <v>0</v>
      </c>
      <c r="AO21" s="121">
        <f t="shared" si="11"/>
        <v>0</v>
      </c>
      <c r="AP21" s="121">
        <f t="shared" si="12"/>
        <v>11093</v>
      </c>
      <c r="AQ21" s="121">
        <f t="shared" si="13"/>
        <v>0</v>
      </c>
      <c r="AR21" s="123">
        <f t="shared" si="14"/>
        <v>0</v>
      </c>
      <c r="AS21" s="121">
        <f t="shared" si="15"/>
        <v>0</v>
      </c>
      <c r="AT21" s="121">
        <f t="shared" si="16"/>
        <v>0</v>
      </c>
      <c r="AU21" s="121">
        <f t="shared" si="17"/>
        <v>0</v>
      </c>
      <c r="AV21" s="121">
        <f t="shared" si="18"/>
        <v>0</v>
      </c>
      <c r="AW21" s="121">
        <f t="shared" si="19"/>
        <v>0</v>
      </c>
      <c r="AX21" s="124">
        <f t="shared" si="20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143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47</v>
      </c>
      <c r="Q22" s="76">
        <v>1</v>
      </c>
      <c r="R22" s="77">
        <v>19532</v>
      </c>
      <c r="S22" s="126">
        <f t="shared" si="21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 t="shared" si="3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6"/>
        <v>3906.4000000000005</v>
      </c>
      <c r="AI22" s="132">
        <f t="shared" si="7"/>
        <v>396208.98666666658</v>
      </c>
      <c r="AJ22" s="121">
        <v>12</v>
      </c>
      <c r="AK22" s="122">
        <v>0</v>
      </c>
      <c r="AL22" s="121">
        <f t="shared" si="8"/>
        <v>0</v>
      </c>
      <c r="AM22" s="121">
        <f t="shared" si="9"/>
        <v>0</v>
      </c>
      <c r="AN22" s="121">
        <f t="shared" si="10"/>
        <v>0</v>
      </c>
      <c r="AO22" s="121">
        <f t="shared" si="11"/>
        <v>0</v>
      </c>
      <c r="AP22" s="121">
        <f t="shared" si="12"/>
        <v>9766</v>
      </c>
      <c r="AQ22" s="121">
        <f t="shared" si="13"/>
        <v>0</v>
      </c>
      <c r="AR22" s="123">
        <f t="shared" si="14"/>
        <v>0</v>
      </c>
      <c r="AS22" s="121">
        <f t="shared" si="15"/>
        <v>0</v>
      </c>
      <c r="AT22" s="121">
        <f t="shared" si="16"/>
        <v>0</v>
      </c>
      <c r="AU22" s="121">
        <f t="shared" si="17"/>
        <v>0</v>
      </c>
      <c r="AV22" s="121">
        <f t="shared" si="18"/>
        <v>0</v>
      </c>
      <c r="AW22" s="121">
        <f t="shared" si="19"/>
        <v>0</v>
      </c>
      <c r="AX22" s="124">
        <f t="shared" si="20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146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47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6"/>
        <v>3442.6</v>
      </c>
      <c r="AI23" s="132">
        <f t="shared" si="7"/>
        <v>350164.98666666663</v>
      </c>
      <c r="AJ23" s="121">
        <v>12</v>
      </c>
      <c r="AK23" s="122">
        <v>0</v>
      </c>
      <c r="AL23" s="121">
        <f t="shared" si="8"/>
        <v>0</v>
      </c>
      <c r="AM23" s="121">
        <f t="shared" si="9"/>
        <v>0</v>
      </c>
      <c r="AN23" s="121">
        <f t="shared" si="10"/>
        <v>0</v>
      </c>
      <c r="AO23" s="121">
        <f t="shared" si="11"/>
        <v>0</v>
      </c>
      <c r="AP23" s="121">
        <f t="shared" si="12"/>
        <v>8607</v>
      </c>
      <c r="AQ23" s="121">
        <f t="shared" si="13"/>
        <v>0</v>
      </c>
      <c r="AR23" s="123">
        <f t="shared" si="14"/>
        <v>0</v>
      </c>
      <c r="AS23" s="121">
        <f t="shared" si="15"/>
        <v>0</v>
      </c>
      <c r="AT23" s="121">
        <f t="shared" si="16"/>
        <v>0</v>
      </c>
      <c r="AU23" s="121">
        <f t="shared" si="17"/>
        <v>0</v>
      </c>
      <c r="AV23" s="121">
        <f t="shared" si="18"/>
        <v>0</v>
      </c>
      <c r="AW23" s="121">
        <f t="shared" si="19"/>
        <v>0</v>
      </c>
      <c r="AX23" s="124">
        <f t="shared" si="20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154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6"/>
        <v>3442.6</v>
      </c>
      <c r="AI24" s="132">
        <f t="shared" si="7"/>
        <v>350164.98666666663</v>
      </c>
      <c r="AJ24" s="121">
        <v>12</v>
      </c>
      <c r="AK24" s="122">
        <v>0</v>
      </c>
      <c r="AL24" s="121">
        <f t="shared" si="8"/>
        <v>0</v>
      </c>
      <c r="AM24" s="121">
        <f t="shared" si="9"/>
        <v>0</v>
      </c>
      <c r="AN24" s="121">
        <f t="shared" si="10"/>
        <v>0</v>
      </c>
      <c r="AO24" s="121">
        <f t="shared" si="11"/>
        <v>0</v>
      </c>
      <c r="AP24" s="121">
        <f t="shared" si="12"/>
        <v>8607</v>
      </c>
      <c r="AQ24" s="121">
        <f t="shared" si="13"/>
        <v>0</v>
      </c>
      <c r="AR24" s="123">
        <f t="shared" si="14"/>
        <v>0</v>
      </c>
      <c r="AS24" s="121">
        <f t="shared" si="15"/>
        <v>0</v>
      </c>
      <c r="AT24" s="121">
        <f t="shared" si="16"/>
        <v>0</v>
      </c>
      <c r="AU24" s="121">
        <f t="shared" si="17"/>
        <v>0</v>
      </c>
      <c r="AV24" s="121">
        <f t="shared" si="18"/>
        <v>0</v>
      </c>
      <c r="AW24" s="121">
        <f t="shared" si="19"/>
        <v>0</v>
      </c>
      <c r="AX24" s="124">
        <f t="shared" si="20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169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47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6"/>
        <v>3442.6</v>
      </c>
      <c r="AI25" s="132">
        <f t="shared" si="7"/>
        <v>350164.98666666663</v>
      </c>
      <c r="AJ25" s="121">
        <v>12</v>
      </c>
      <c r="AK25" s="122">
        <v>0</v>
      </c>
      <c r="AL25" s="121">
        <f t="shared" si="8"/>
        <v>0</v>
      </c>
      <c r="AM25" s="121">
        <f t="shared" si="9"/>
        <v>0</v>
      </c>
      <c r="AN25" s="121">
        <f t="shared" si="10"/>
        <v>0</v>
      </c>
      <c r="AO25" s="121">
        <f t="shared" si="11"/>
        <v>0</v>
      </c>
      <c r="AP25" s="121">
        <f t="shared" si="12"/>
        <v>8607</v>
      </c>
      <c r="AQ25" s="121">
        <f t="shared" si="13"/>
        <v>0</v>
      </c>
      <c r="AR25" s="123">
        <f t="shared" si="14"/>
        <v>0</v>
      </c>
      <c r="AS25" s="121">
        <f t="shared" si="15"/>
        <v>0</v>
      </c>
      <c r="AT25" s="121">
        <f t="shared" si="16"/>
        <v>0</v>
      </c>
      <c r="AU25" s="121">
        <f t="shared" si="17"/>
        <v>0</v>
      </c>
      <c r="AV25" s="121">
        <f t="shared" si="18"/>
        <v>0</v>
      </c>
      <c r="AW25" s="121">
        <f t="shared" si="19"/>
        <v>0</v>
      </c>
      <c r="AX25" s="124">
        <f t="shared" si="20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86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47</v>
      </c>
      <c r="Q26" s="76">
        <v>1</v>
      </c>
      <c r="R26" s="77">
        <v>17213</v>
      </c>
      <c r="S26" s="126">
        <f t="shared" si="21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6"/>
        <v>3442.6</v>
      </c>
      <c r="AI26" s="132">
        <f t="shared" si="7"/>
        <v>350164.98666666663</v>
      </c>
      <c r="AJ26" s="121">
        <v>12</v>
      </c>
      <c r="AK26" s="122">
        <v>0</v>
      </c>
      <c r="AL26" s="121">
        <f t="shared" si="8"/>
        <v>0</v>
      </c>
      <c r="AM26" s="121">
        <f t="shared" si="9"/>
        <v>0</v>
      </c>
      <c r="AN26" s="121">
        <f t="shared" si="10"/>
        <v>0</v>
      </c>
      <c r="AO26" s="121">
        <f t="shared" si="11"/>
        <v>0</v>
      </c>
      <c r="AP26" s="121">
        <f t="shared" si="12"/>
        <v>8607</v>
      </c>
      <c r="AQ26" s="121">
        <f t="shared" si="13"/>
        <v>0</v>
      </c>
      <c r="AR26" s="123">
        <f t="shared" si="14"/>
        <v>0</v>
      </c>
      <c r="AS26" s="121">
        <f t="shared" si="15"/>
        <v>0</v>
      </c>
      <c r="AT26" s="121">
        <f t="shared" si="16"/>
        <v>0</v>
      </c>
      <c r="AU26" s="121">
        <f t="shared" si="17"/>
        <v>0</v>
      </c>
      <c r="AV26" s="121">
        <f t="shared" si="18"/>
        <v>0</v>
      </c>
      <c r="AW26" s="121">
        <f t="shared" si="19"/>
        <v>0</v>
      </c>
      <c r="AX26" s="124">
        <f t="shared" si="20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89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47</v>
      </c>
      <c r="Q27" s="76">
        <v>1</v>
      </c>
      <c r="R27" s="77">
        <v>17213</v>
      </c>
      <c r="S27" s="126">
        <f t="shared" si="21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"/>
        <v>2581.9499999999998</v>
      </c>
      <c r="Y27" s="87">
        <f t="shared" si="3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4"/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6"/>
        <v>3442.6</v>
      </c>
      <c r="AI27" s="132">
        <f t="shared" si="7"/>
        <v>352793.94666666666</v>
      </c>
      <c r="AJ27" s="121">
        <v>12</v>
      </c>
      <c r="AK27" s="122">
        <v>0</v>
      </c>
      <c r="AL27" s="121">
        <f t="shared" si="8"/>
        <v>0</v>
      </c>
      <c r="AM27" s="121">
        <f t="shared" si="9"/>
        <v>0</v>
      </c>
      <c r="AN27" s="121">
        <f t="shared" si="10"/>
        <v>0</v>
      </c>
      <c r="AO27" s="121">
        <f t="shared" si="11"/>
        <v>0</v>
      </c>
      <c r="AP27" s="121">
        <f t="shared" si="12"/>
        <v>8607</v>
      </c>
      <c r="AQ27" s="121">
        <f t="shared" si="13"/>
        <v>0</v>
      </c>
      <c r="AR27" s="123">
        <f t="shared" si="14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8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107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"/>
        <v>2581.9499999999998</v>
      </c>
      <c r="Y28" s="86">
        <f t="shared" si="3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4"/>
        <v>3270.4700000000003</v>
      </c>
      <c r="AD28" s="130">
        <f t="shared" si="5"/>
        <v>0</v>
      </c>
      <c r="AE28" s="129"/>
      <c r="AF28" s="132" t="s">
        <v>45</v>
      </c>
      <c r="AG28" s="132">
        <f t="shared" si="24"/>
        <v>8607</v>
      </c>
      <c r="AH28" s="50">
        <f t="shared" si="6"/>
        <v>3442.6</v>
      </c>
      <c r="AI28" s="132">
        <f t="shared" si="7"/>
        <v>351917.94666666666</v>
      </c>
      <c r="AJ28" s="121">
        <v>12</v>
      </c>
      <c r="AK28" s="122">
        <v>0</v>
      </c>
      <c r="AL28" s="121">
        <f t="shared" si="8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2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8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164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"/>
        <v>2313.75</v>
      </c>
      <c r="Y29" s="87">
        <f t="shared" si="3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4"/>
        <v>3162.125</v>
      </c>
      <c r="AD29" s="130">
        <f t="shared" si="5"/>
        <v>0</v>
      </c>
      <c r="AE29" s="129"/>
      <c r="AF29" s="133"/>
      <c r="AG29" s="132">
        <f>AX29</f>
        <v>17046.302372000002</v>
      </c>
      <c r="AH29" s="50">
        <f t="shared" si="6"/>
        <v>3085</v>
      </c>
      <c r="AI29" s="132">
        <f t="shared" si="7"/>
        <v>326343.34903866664</v>
      </c>
      <c r="AJ29" s="121">
        <v>12</v>
      </c>
      <c r="AK29" s="122">
        <v>0.03</v>
      </c>
      <c r="AL29" s="121">
        <f t="shared" si="8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2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91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21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"/>
        <v>2313.7649999999999</v>
      </c>
      <c r="Y30" s="87">
        <f t="shared" si="3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6"/>
        <v>3085.0199999999995</v>
      </c>
      <c r="AI30" s="132">
        <f t="shared" si="7"/>
        <v>328098.30738206406</v>
      </c>
      <c r="AJ30" s="121">
        <v>12</v>
      </c>
      <c r="AK30" s="122">
        <v>0.03</v>
      </c>
      <c r="AL30" s="121">
        <f t="shared" si="8"/>
        <v>462.75299999999999</v>
      </c>
      <c r="AM30" s="121">
        <f t="shared" si="9"/>
        <v>5553.0360000000001</v>
      </c>
      <c r="AN30" s="121">
        <f t="shared" si="10"/>
        <v>77.125499999999988</v>
      </c>
      <c r="AO30" s="121">
        <f t="shared" si="11"/>
        <v>771.25499999999988</v>
      </c>
      <c r="AP30" s="121">
        <f t="shared" si="12"/>
        <v>7944</v>
      </c>
      <c r="AQ30" s="121">
        <f t="shared" si="13"/>
        <v>231.37649999999999</v>
      </c>
      <c r="AR30" s="123">
        <f t="shared" si="14"/>
        <v>499.77323999999999</v>
      </c>
      <c r="AS30" s="121">
        <f t="shared" si="15"/>
        <v>166.59108000000001</v>
      </c>
      <c r="AT30" s="121">
        <f t="shared" si="16"/>
        <v>553.77096206399995</v>
      </c>
      <c r="AU30" s="121">
        <f t="shared" si="17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20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138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"/>
        <v>2313.75</v>
      </c>
      <c r="Y31" s="87">
        <f t="shared" si="3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6"/>
        <v>3085</v>
      </c>
      <c r="AI31" s="132">
        <f t="shared" si="7"/>
        <v>326343.34903866664</v>
      </c>
      <c r="AJ31" s="121">
        <v>12</v>
      </c>
      <c r="AK31" s="122">
        <v>0.03</v>
      </c>
      <c r="AL31" s="121">
        <f t="shared" si="8"/>
        <v>462.75</v>
      </c>
      <c r="AM31" s="121">
        <f t="shared" si="9"/>
        <v>5553</v>
      </c>
      <c r="AN31" s="121">
        <f t="shared" si="10"/>
        <v>77.125</v>
      </c>
      <c r="AO31" s="121">
        <f t="shared" si="11"/>
        <v>771.25</v>
      </c>
      <c r="AP31" s="121">
        <f t="shared" si="12"/>
        <v>7944</v>
      </c>
      <c r="AQ31" s="121">
        <f t="shared" si="13"/>
        <v>231.375</v>
      </c>
      <c r="AR31" s="123">
        <f t="shared" si="14"/>
        <v>499.77</v>
      </c>
      <c r="AS31" s="121">
        <f t="shared" si="15"/>
        <v>166.59</v>
      </c>
      <c r="AT31" s="121">
        <f t="shared" si="16"/>
        <v>553.76737199999991</v>
      </c>
      <c r="AU31" s="121">
        <f t="shared" si="17"/>
        <v>111.06</v>
      </c>
      <c r="AV31" s="121">
        <f>AM31*AB31</f>
        <v>1138.365</v>
      </c>
      <c r="AW31" s="121">
        <f t="shared" si="35"/>
        <v>0</v>
      </c>
      <c r="AX31" s="124">
        <f t="shared" si="20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93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47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"/>
        <v>2313.75</v>
      </c>
      <c r="Y32" s="87">
        <f t="shared" si="3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6"/>
        <v>3085</v>
      </c>
      <c r="AI32" s="132">
        <f t="shared" si="7"/>
        <v>326343.34903866664</v>
      </c>
      <c r="AJ32" s="121">
        <v>12</v>
      </c>
      <c r="AK32" s="122">
        <v>0.03</v>
      </c>
      <c r="AL32" s="121">
        <f t="shared" si="8"/>
        <v>462.75</v>
      </c>
      <c r="AM32" s="121">
        <f t="shared" si="9"/>
        <v>5553</v>
      </c>
      <c r="AN32" s="121">
        <f t="shared" si="10"/>
        <v>77.125</v>
      </c>
      <c r="AO32" s="121">
        <f t="shared" si="11"/>
        <v>771.25</v>
      </c>
      <c r="AP32" s="121">
        <f t="shared" si="12"/>
        <v>7944</v>
      </c>
      <c r="AQ32" s="121">
        <f t="shared" si="13"/>
        <v>231.375</v>
      </c>
      <c r="AR32" s="123">
        <f t="shared" si="14"/>
        <v>499.77</v>
      </c>
      <c r="AS32" s="121">
        <f t="shared" si="15"/>
        <v>166.59</v>
      </c>
      <c r="AT32" s="121">
        <f t="shared" si="16"/>
        <v>553.76737199999991</v>
      </c>
      <c r="AU32" s="121">
        <f t="shared" si="17"/>
        <v>111.06</v>
      </c>
      <c r="AV32" s="121">
        <f>AM32*AB32</f>
        <v>1138.365</v>
      </c>
      <c r="AW32" s="121">
        <f t="shared" si="35"/>
        <v>0</v>
      </c>
      <c r="AX32" s="124">
        <f t="shared" si="20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112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"/>
        <v>2313.75</v>
      </c>
      <c r="Y33" s="86">
        <f t="shared" si="3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4"/>
        <v>3162.125</v>
      </c>
      <c r="AD33" s="130">
        <f t="shared" si="5"/>
        <v>0</v>
      </c>
      <c r="AE33" s="129"/>
      <c r="AF33" s="132" t="s">
        <v>45</v>
      </c>
      <c r="AG33" s="132">
        <f>AX33</f>
        <v>17046.302372000002</v>
      </c>
      <c r="AH33" s="50">
        <f t="shared" si="6"/>
        <v>3085</v>
      </c>
      <c r="AI33" s="132">
        <f t="shared" si="7"/>
        <v>326343.34903866664</v>
      </c>
      <c r="AJ33" s="121">
        <v>12</v>
      </c>
      <c r="AK33" s="122">
        <v>0.03</v>
      </c>
      <c r="AL33" s="121">
        <f t="shared" si="8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2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96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47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"/>
        <v>2094.9</v>
      </c>
      <c r="Y34" s="87">
        <f t="shared" si="3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6"/>
        <v>2793.2000000000003</v>
      </c>
      <c r="AI34" s="132">
        <f t="shared" si="7"/>
        <v>295901.43887157331</v>
      </c>
      <c r="AJ34" s="121">
        <v>12</v>
      </c>
      <c r="AK34" s="122">
        <v>0.03</v>
      </c>
      <c r="AL34" s="121">
        <f t="shared" si="8"/>
        <v>418.97999999999996</v>
      </c>
      <c r="AM34" s="121">
        <f t="shared" si="9"/>
        <v>5027.7599999999993</v>
      </c>
      <c r="AN34" s="121">
        <f t="shared" si="10"/>
        <v>69.83</v>
      </c>
      <c r="AO34" s="121">
        <f t="shared" si="11"/>
        <v>698.3</v>
      </c>
      <c r="AP34" s="121">
        <f t="shared" si="12"/>
        <v>7193</v>
      </c>
      <c r="AQ34" s="121">
        <f t="shared" si="13"/>
        <v>209.48999999999998</v>
      </c>
      <c r="AR34" s="123">
        <f t="shared" si="14"/>
        <v>452.49839999999995</v>
      </c>
      <c r="AS34" s="121">
        <f t="shared" si="15"/>
        <v>150.83279999999996</v>
      </c>
      <c r="AT34" s="121">
        <f t="shared" si="16"/>
        <v>501.38833823999988</v>
      </c>
      <c r="AU34" s="121">
        <f t="shared" si="17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20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98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"/>
        <v>2094.9</v>
      </c>
      <c r="Y35" s="87">
        <f t="shared" si="3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6"/>
        <v>2793.2000000000003</v>
      </c>
      <c r="AI35" s="132">
        <f t="shared" si="7"/>
        <v>295901.43887157331</v>
      </c>
      <c r="AJ35" s="121">
        <v>12</v>
      </c>
      <c r="AK35" s="122">
        <v>0.03</v>
      </c>
      <c r="AL35" s="121">
        <f t="shared" si="8"/>
        <v>418.97999999999996</v>
      </c>
      <c r="AM35" s="121">
        <f t="shared" si="9"/>
        <v>5027.7599999999993</v>
      </c>
      <c r="AN35" s="121">
        <f t="shared" si="10"/>
        <v>69.83</v>
      </c>
      <c r="AO35" s="121">
        <f t="shared" si="11"/>
        <v>698.3</v>
      </c>
      <c r="AP35" s="121">
        <f t="shared" si="12"/>
        <v>7193</v>
      </c>
      <c r="AQ35" s="121">
        <f t="shared" si="13"/>
        <v>209.48999999999998</v>
      </c>
      <c r="AR35" s="123">
        <f t="shared" si="14"/>
        <v>452.49839999999995</v>
      </c>
      <c r="AS35" s="121">
        <f t="shared" si="15"/>
        <v>150.83279999999996</v>
      </c>
      <c r="AT35" s="121">
        <f t="shared" si="16"/>
        <v>501.38833823999988</v>
      </c>
      <c r="AU35" s="121">
        <f t="shared" si="17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20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100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"/>
        <v>2094.9</v>
      </c>
      <c r="Y36" s="87">
        <f t="shared" si="3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4"/>
        <v>2863.0299999999997</v>
      </c>
      <c r="AD36" s="130">
        <f t="shared" si="5"/>
        <v>0</v>
      </c>
      <c r="AE36" s="129"/>
      <c r="AF36" s="133" t="s">
        <v>45</v>
      </c>
      <c r="AG36" s="132">
        <f>AX36</f>
        <v>15434.345538240001</v>
      </c>
      <c r="AH36" s="50">
        <f t="shared" si="6"/>
        <v>2793.2000000000003</v>
      </c>
      <c r="AI36" s="132">
        <f t="shared" si="7"/>
        <v>297654.39887157333</v>
      </c>
      <c r="AJ36" s="121">
        <v>12</v>
      </c>
      <c r="AK36" s="122">
        <v>0.03</v>
      </c>
      <c r="AL36" s="121">
        <f t="shared" si="8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2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103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21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"/>
        <v>1982.1</v>
      </c>
      <c r="Y37" s="86">
        <f t="shared" si="3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6"/>
        <v>2642.7999999999997</v>
      </c>
      <c r="AI37" s="132">
        <f t="shared" si="7"/>
        <v>280250.37652362668</v>
      </c>
      <c r="AJ37" s="121">
        <v>12</v>
      </c>
      <c r="AK37" s="122">
        <v>0.03</v>
      </c>
      <c r="AL37" s="121">
        <f t="shared" si="8"/>
        <v>396.41999999999996</v>
      </c>
      <c r="AM37" s="121">
        <f t="shared" si="9"/>
        <v>4757.0399999999991</v>
      </c>
      <c r="AN37" s="121">
        <f t="shared" si="10"/>
        <v>66.069999999999993</v>
      </c>
      <c r="AO37" s="121">
        <f t="shared" si="11"/>
        <v>660.69999999999993</v>
      </c>
      <c r="AP37" s="121">
        <f t="shared" si="12"/>
        <v>6806</v>
      </c>
      <c r="AQ37" s="121">
        <f t="shared" si="13"/>
        <v>198.20999999999998</v>
      </c>
      <c r="AR37" s="123">
        <f t="shared" si="14"/>
        <v>428.13359999999989</v>
      </c>
      <c r="AS37" s="121">
        <f t="shared" si="15"/>
        <v>142.71119999999996</v>
      </c>
      <c r="AT37" s="121">
        <f t="shared" si="16"/>
        <v>474.3910569599999</v>
      </c>
      <c r="AU37" s="121">
        <f t="shared" si="17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20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105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21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"/>
        <v>1982.1</v>
      </c>
      <c r="Y38" s="86">
        <f t="shared" si="3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6"/>
        <v>2642.7999999999997</v>
      </c>
      <c r="AI38" s="132">
        <f t="shared" si="7"/>
        <v>282878.37652362668</v>
      </c>
      <c r="AJ38" s="121">
        <v>12</v>
      </c>
      <c r="AK38" s="122">
        <v>0.03</v>
      </c>
      <c r="AL38" s="121">
        <f t="shared" si="8"/>
        <v>396.41999999999996</v>
      </c>
      <c r="AM38" s="121">
        <f t="shared" si="9"/>
        <v>4757.0399999999991</v>
      </c>
      <c r="AN38" s="121">
        <f t="shared" si="10"/>
        <v>66.069999999999993</v>
      </c>
      <c r="AO38" s="121">
        <f t="shared" si="11"/>
        <v>660.69999999999993</v>
      </c>
      <c r="AP38" s="121">
        <f t="shared" si="12"/>
        <v>6806</v>
      </c>
      <c r="AQ38" s="121">
        <f t="shared" si="13"/>
        <v>198.20999999999998</v>
      </c>
      <c r="AR38" s="123">
        <f t="shared" si="14"/>
        <v>428.13359999999989</v>
      </c>
      <c r="AS38" s="121">
        <f t="shared" si="15"/>
        <v>142.71119999999996</v>
      </c>
      <c r="AT38" s="121">
        <f t="shared" si="16"/>
        <v>474.3910569599999</v>
      </c>
      <c r="AU38" s="121">
        <f t="shared" si="17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20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109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47</v>
      </c>
      <c r="Q39" s="76">
        <v>1</v>
      </c>
      <c r="R39" s="77">
        <v>13214</v>
      </c>
      <c r="S39" s="126">
        <f t="shared" si="21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"/>
        <v>1982.1</v>
      </c>
      <c r="Y39" s="87">
        <f t="shared" si="3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6"/>
        <v>2642.7999999999997</v>
      </c>
      <c r="AI39" s="132">
        <f t="shared" si="7"/>
        <v>282879.81652362668</v>
      </c>
      <c r="AJ39" s="121">
        <v>12</v>
      </c>
      <c r="AK39" s="122">
        <v>0.03</v>
      </c>
      <c r="AL39" s="121">
        <f t="shared" si="8"/>
        <v>396.41999999999996</v>
      </c>
      <c r="AM39" s="121">
        <f t="shared" si="9"/>
        <v>4757.0399999999991</v>
      </c>
      <c r="AN39" s="121">
        <f t="shared" si="10"/>
        <v>66.069999999999993</v>
      </c>
      <c r="AO39" s="121">
        <f t="shared" si="11"/>
        <v>660.69999999999993</v>
      </c>
      <c r="AP39" s="121">
        <f t="shared" si="12"/>
        <v>6806</v>
      </c>
      <c r="AQ39" s="121">
        <f t="shared" si="13"/>
        <v>198.20999999999998</v>
      </c>
      <c r="AR39" s="123">
        <f t="shared" si="14"/>
        <v>428.13359999999989</v>
      </c>
      <c r="AS39" s="121">
        <f t="shared" si="15"/>
        <v>142.71119999999996</v>
      </c>
      <c r="AT39" s="121">
        <f t="shared" si="16"/>
        <v>474.3910569599999</v>
      </c>
      <c r="AU39" s="121">
        <f t="shared" si="17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20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148</v>
      </c>
      <c r="I40" s="152"/>
      <c r="J40" s="35"/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"/>
        <v>1982.1</v>
      </c>
      <c r="Y40" s="86">
        <f t="shared" si="3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6"/>
        <v>2642.7999999999997</v>
      </c>
      <c r="AI40" s="132">
        <f t="shared" si="7"/>
        <v>280250.37652362668</v>
      </c>
      <c r="AJ40" s="121">
        <v>12</v>
      </c>
      <c r="AK40" s="122">
        <v>0.03</v>
      </c>
      <c r="AL40" s="121">
        <f t="shared" si="8"/>
        <v>396.41999999999996</v>
      </c>
      <c r="AM40" s="121">
        <f t="shared" si="9"/>
        <v>4757.0399999999991</v>
      </c>
      <c r="AN40" s="121">
        <f t="shared" si="10"/>
        <v>66.069999999999993</v>
      </c>
      <c r="AO40" s="121">
        <f t="shared" si="11"/>
        <v>660.69999999999993</v>
      </c>
      <c r="AP40" s="121">
        <f t="shared" si="12"/>
        <v>6806</v>
      </c>
      <c r="AQ40" s="121">
        <f t="shared" si="13"/>
        <v>198.20999999999998</v>
      </c>
      <c r="AR40" s="123">
        <f t="shared" si="14"/>
        <v>428.13359999999989</v>
      </c>
      <c r="AS40" s="121">
        <f t="shared" si="15"/>
        <v>142.71119999999996</v>
      </c>
      <c r="AT40" s="121">
        <f t="shared" si="16"/>
        <v>474.3910569599999</v>
      </c>
      <c r="AU40" s="121">
        <f t="shared" si="17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20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115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47</v>
      </c>
      <c r="Q41" s="76">
        <v>1</v>
      </c>
      <c r="R41" s="77">
        <v>12355</v>
      </c>
      <c r="S41" s="126">
        <f t="shared" si="21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"/>
        <v>1853.25</v>
      </c>
      <c r="Y41" s="86">
        <f t="shared" si="3"/>
        <v>370.65</v>
      </c>
      <c r="Z41" s="86">
        <v>753.87</v>
      </c>
      <c r="AA41" s="86">
        <f t="shared" si="22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6"/>
        <v>2471</v>
      </c>
      <c r="AI41" s="132">
        <f t="shared" si="7"/>
        <v>266461.28474053327</v>
      </c>
      <c r="AJ41" s="121">
        <v>12</v>
      </c>
      <c r="AK41" s="122">
        <v>0.03</v>
      </c>
      <c r="AL41" s="121">
        <f t="shared" si="8"/>
        <v>370.65</v>
      </c>
      <c r="AM41" s="121">
        <f t="shared" si="9"/>
        <v>4447.7999999999993</v>
      </c>
      <c r="AN41" s="121">
        <f t="shared" si="10"/>
        <v>61.774999999999991</v>
      </c>
      <c r="AO41" s="121">
        <f t="shared" si="11"/>
        <v>617.74999999999989</v>
      </c>
      <c r="AP41" s="121">
        <f t="shared" si="12"/>
        <v>6363</v>
      </c>
      <c r="AQ41" s="121">
        <f t="shared" si="13"/>
        <v>185.32499999999999</v>
      </c>
      <c r="AR41" s="123">
        <f t="shared" si="14"/>
        <v>400.30199999999991</v>
      </c>
      <c r="AS41" s="121">
        <f t="shared" si="15"/>
        <v>133.43399999999997</v>
      </c>
      <c r="AT41" s="121">
        <f t="shared" si="16"/>
        <v>443.55240719999989</v>
      </c>
      <c r="AU41" s="121">
        <f t="shared" si="17"/>
        <v>88.955999999999989</v>
      </c>
      <c r="AV41" s="121">
        <f t="shared" si="37"/>
        <v>956.27699999999982</v>
      </c>
      <c r="AW41" s="121">
        <f t="shared" ref="AW41:AW44" si="38">AM41*AE41</f>
        <v>0</v>
      </c>
      <c r="AX41" s="124">
        <f t="shared" si="20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21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"/>
        <v>1853.25</v>
      </c>
      <c r="Y42" s="86">
        <f t="shared" si="3"/>
        <v>370.65</v>
      </c>
      <c r="Z42" s="86">
        <v>753.87</v>
      </c>
      <c r="AA42" s="86">
        <f t="shared" si="22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6"/>
        <v>2471</v>
      </c>
      <c r="AI42" s="132">
        <f t="shared" si="7"/>
        <v>263831.84474053327</v>
      </c>
      <c r="AJ42" s="139">
        <v>12</v>
      </c>
      <c r="AK42" s="122">
        <v>0.03</v>
      </c>
      <c r="AL42" s="58">
        <f t="shared" si="8"/>
        <v>370.65</v>
      </c>
      <c r="AM42" s="58">
        <f t="shared" si="9"/>
        <v>4447.7999999999993</v>
      </c>
      <c r="AN42" s="58">
        <f t="shared" si="10"/>
        <v>61.774999999999991</v>
      </c>
      <c r="AO42" s="58">
        <f t="shared" si="11"/>
        <v>617.74999999999989</v>
      </c>
      <c r="AP42" s="58">
        <f t="shared" si="12"/>
        <v>6363</v>
      </c>
      <c r="AQ42" s="58">
        <f t="shared" si="13"/>
        <v>185.32499999999999</v>
      </c>
      <c r="AR42" s="59">
        <f t="shared" si="14"/>
        <v>400.30199999999991</v>
      </c>
      <c r="AS42" s="58">
        <f t="shared" si="15"/>
        <v>133.43399999999997</v>
      </c>
      <c r="AT42" s="58">
        <f t="shared" si="16"/>
        <v>443.55240719999989</v>
      </c>
      <c r="AU42" s="58">
        <f t="shared" si="17"/>
        <v>88.955999999999989</v>
      </c>
      <c r="AV42" s="58">
        <f t="shared" si="37"/>
        <v>956.27699999999982</v>
      </c>
      <c r="AW42" s="58">
        <f t="shared" si="38"/>
        <v>0</v>
      </c>
      <c r="AX42" s="60">
        <f t="shared" si="20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113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 t="shared" si="2"/>
        <v>1768.05</v>
      </c>
      <c r="Y43" s="86">
        <f t="shared" si="3"/>
        <v>353.61</v>
      </c>
      <c r="Z43" s="86">
        <v>736.82</v>
      </c>
      <c r="AA43" s="86">
        <f t="shared" si="22"/>
        <v>235.74</v>
      </c>
      <c r="AB43" s="138">
        <v>0.215</v>
      </c>
      <c r="AC43" s="129">
        <f t="shared" si="4"/>
        <v>2534.2049999999999</v>
      </c>
      <c r="AD43" s="130">
        <f t="shared" si="5"/>
        <v>0</v>
      </c>
      <c r="AE43" s="129"/>
      <c r="AF43" s="132" t="s">
        <v>45</v>
      </c>
      <c r="AG43" s="132">
        <f>AX43</f>
        <v>13068.94944368</v>
      </c>
      <c r="AH43" s="50">
        <f t="shared" si="6"/>
        <v>2357.3999999999996</v>
      </c>
      <c r="AI43" s="132">
        <f t="shared" si="7"/>
        <v>251914.44944367997</v>
      </c>
      <c r="AJ43" s="121">
        <v>12</v>
      </c>
      <c r="AK43" s="122">
        <v>0.03</v>
      </c>
      <c r="AL43" s="121">
        <f t="shared" si="8"/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 t="shared" si="12"/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119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47</v>
      </c>
      <c r="Q44" s="30">
        <v>1</v>
      </c>
      <c r="R44" s="41">
        <v>10632</v>
      </c>
      <c r="S44" s="43">
        <f t="shared" si="21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"/>
        <v>1594.8</v>
      </c>
      <c r="Y44" s="44">
        <f t="shared" si="3"/>
        <v>318.95999999999998</v>
      </c>
      <c r="Z44" s="44">
        <v>846.24</v>
      </c>
      <c r="AA44" s="44">
        <f t="shared" si="22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6"/>
        <v>2126.3999999999996</v>
      </c>
      <c r="AI44" s="50">
        <f t="shared" si="7"/>
        <v>232038.30520447996</v>
      </c>
      <c r="AJ44" s="51">
        <v>12</v>
      </c>
      <c r="AK44" s="122">
        <v>0.03</v>
      </c>
      <c r="AL44" s="51">
        <f t="shared" si="8"/>
        <v>318.95999999999998</v>
      </c>
      <c r="AM44" s="51">
        <f t="shared" si="9"/>
        <v>3827.5199999999995</v>
      </c>
      <c r="AN44" s="51">
        <f t="shared" si="10"/>
        <v>53.16</v>
      </c>
      <c r="AO44" s="51">
        <f t="shared" si="11"/>
        <v>531.6</v>
      </c>
      <c r="AP44" s="51">
        <f t="shared" si="12"/>
        <v>5476</v>
      </c>
      <c r="AQ44" s="51">
        <f t="shared" si="13"/>
        <v>159.47999999999999</v>
      </c>
      <c r="AR44" s="53">
        <f t="shared" si="14"/>
        <v>344.47679999999997</v>
      </c>
      <c r="AS44" s="51">
        <f t="shared" si="15"/>
        <v>114.82559999999998</v>
      </c>
      <c r="AT44" s="51">
        <f t="shared" si="16"/>
        <v>381.69560447999993</v>
      </c>
      <c r="AU44" s="51">
        <f t="shared" si="17"/>
        <v>76.550399999999996</v>
      </c>
      <c r="AV44" s="51">
        <f t="shared" si="37"/>
        <v>822.91679999999985</v>
      </c>
      <c r="AW44" s="51">
        <f t="shared" si="38"/>
        <v>0</v>
      </c>
      <c r="AX44" s="54">
        <f t="shared" si="20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39">SUM(Y5:Y44)</f>
        <v>27093.752999999986</v>
      </c>
      <c r="Z45" s="93">
        <f>SUM(Z5:Z44)</f>
        <v>40791.880000000026</v>
      </c>
      <c r="AA45" s="93">
        <f t="shared" si="39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29</v>
      </c>
      <c r="J47" s="161" t="s">
        <v>178</v>
      </c>
      <c r="K47" s="161"/>
      <c r="L47" s="3">
        <f>COUNTIF(H5:H44,"VACANTE")</f>
        <v>3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8</v>
      </c>
      <c r="J48" s="161" t="s">
        <v>179</v>
      </c>
      <c r="K48" s="161"/>
      <c r="L48" s="157">
        <f>40-L47</f>
        <v>37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37</v>
      </c>
      <c r="J49" s="161" t="s">
        <v>180</v>
      </c>
      <c r="K49" s="161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181</v>
      </c>
      <c r="I52" s="95" t="s">
        <v>173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174</v>
      </c>
      <c r="I54" s="155">
        <v>17</v>
      </c>
      <c r="J54" s="95"/>
      <c r="K54" s="156" t="s">
        <v>176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175</v>
      </c>
      <c r="I55" s="103">
        <v>12</v>
      </c>
      <c r="J55" s="95"/>
      <c r="K55" s="156" t="s">
        <v>177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121</v>
      </c>
      <c r="I56" s="99">
        <f>I54+I55</f>
        <v>29</v>
      </c>
      <c r="J56" s="95"/>
      <c r="K56" s="95" t="s">
        <v>121</v>
      </c>
      <c r="L56" s="99">
        <f>L54+L55</f>
        <v>8</v>
      </c>
      <c r="M56" s="3"/>
      <c r="N56" s="158" t="s">
        <v>121</v>
      </c>
      <c r="Q56" s="3">
        <f>I56+L56</f>
        <v>37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2" t="s">
        <v>163</v>
      </c>
      <c r="C1" s="172"/>
      <c r="D1" s="172"/>
      <c r="E1" s="172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2016-11-01T01:52:02Z</dcterms:modified>
</cp:coreProperties>
</file>